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dget" sheetId="1" r:id="rId4"/>
  </sheets>
</workbook>
</file>

<file path=xl/sharedStrings.xml><?xml version="1.0" encoding="utf-8"?>
<sst xmlns="http://schemas.openxmlformats.org/spreadsheetml/2006/main" uniqueCount="33">
  <si>
    <t>{Partner}</t>
  </si>
  <si>
    <t>(Engagement)</t>
  </si>
  <si>
    <t>Unit</t>
  </si>
  <si>
    <t>Rate</t>
  </si>
  <si>
    <t>Quantity</t>
  </si>
  <si>
    <t>Total</t>
  </si>
  <si>
    <t>Comments</t>
  </si>
  <si>
    <t xml:space="preserve">Output (1) </t>
  </si>
  <si>
    <t xml:space="preserve">Activity 1.1 Stakeholder mapping and baseline assessment </t>
  </si>
  <si>
    <t>Activity 1.2 four one-day technical assistance on democratic governance reforms themes for 20 participants.</t>
  </si>
  <si>
    <t>Activity 1.3 Four one-day experience sharing events with other  countries on select governance reform themes</t>
  </si>
  <si>
    <t xml:space="preserve">Activity 1.4 four two-day capacity building events on advocacy and consensus building </t>
  </si>
  <si>
    <t xml:space="preserve">Salary for Project Manager (50%) </t>
  </si>
  <si>
    <t xml:space="preserve">Salary for Coordinator 1 </t>
  </si>
  <si>
    <t xml:space="preserve">Salary for Project Officer 1 </t>
  </si>
  <si>
    <t>Salary for Finance Officer (25%)</t>
  </si>
  <si>
    <t>Communication costs for staff</t>
  </si>
  <si>
    <t xml:space="preserve">Sub-total </t>
  </si>
  <si>
    <t xml:space="preserve">Output (2) </t>
  </si>
  <si>
    <t xml:space="preserve">Activity 2.1 2 four-day trainings on debating skills and dialogue facilitation </t>
  </si>
  <si>
    <t>Activity 2.2 four dialogues supported by XX to build consensus on select governance and democratic reforms agenda</t>
  </si>
  <si>
    <t>Activity 2.3 three facilitated discussions/briefings by {country's} political actors with Danish political parties about {issue}</t>
  </si>
  <si>
    <t>Salary for project manager (50%)</t>
  </si>
  <si>
    <t>Salary for coordinator 2</t>
  </si>
  <si>
    <t>Salary for Project Officer 2</t>
  </si>
  <si>
    <t xml:space="preserve">Communication costs for staff </t>
  </si>
  <si>
    <t>Sub-total</t>
  </si>
  <si>
    <t xml:space="preserve">TOTAL Outcome Areas </t>
  </si>
  <si>
    <t xml:space="preserve">Audit costs </t>
  </si>
  <si>
    <t xml:space="preserve">Total </t>
  </si>
  <si>
    <t>Subtotal</t>
  </si>
  <si>
    <t>Total Budget</t>
  </si>
  <si>
    <t>\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</si>
</sst>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%"/>
    <numFmt numFmtId="60" formatCode="&quot; &quot;* #,##0.00&quot; &quot;;&quot;-&quot;* #,##0.00&quot; &quot;;&quot; &quot;* &quot;-&quot;??&quot; &quot;"/>
  </numFmts>
  <fonts count="13">
    <font>
      <sz val="11"/>
      <color indexed="8"/>
      <name val="Calibri"/>
    </font>
    <font>
      <sz val="15"/>
      <color indexed="8"/>
      <name val="Calibri"/>
    </font>
    <font>
      <b val="1"/>
      <sz val="14"/>
      <color indexed="9"/>
      <name val="Arial"/>
    </font>
    <font>
      <b val="1"/>
      <sz val="16"/>
      <color indexed="8"/>
      <name val="Arial"/>
    </font>
    <font>
      <b val="1"/>
      <sz val="10"/>
      <color indexed="8"/>
      <name val="Arial"/>
    </font>
    <font>
      <b val="1"/>
      <sz val="12"/>
      <color indexed="8"/>
      <name val="Arial"/>
    </font>
    <font>
      <b val="1"/>
      <sz val="11"/>
      <color indexed="8"/>
      <name val="Arial"/>
    </font>
    <font>
      <sz val="10"/>
      <color indexed="8"/>
      <name val="Arial"/>
    </font>
    <font>
      <b val="1"/>
      <i val="1"/>
      <sz val="10"/>
      <color indexed="8"/>
      <name val="Arial"/>
    </font>
    <font>
      <i val="1"/>
      <sz val="10"/>
      <color indexed="8"/>
      <name val="Arial"/>
    </font>
    <font>
      <b val="1"/>
      <i val="1"/>
      <sz val="11"/>
      <color indexed="16"/>
      <name val="Arial"/>
    </font>
    <font>
      <b val="1"/>
      <sz val="11"/>
      <color indexed="16"/>
      <name val="Arial"/>
    </font>
    <font>
      <b val="1"/>
      <i val="1"/>
      <sz val="11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3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 wrapText="1"/>
    </xf>
    <xf numFmtId="49" fontId="2" fillId="3" borderId="2" applyNumberFormat="1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vertical="bottom" wrapText="1"/>
    </xf>
    <xf numFmtId="0" fontId="0" fillId="2" borderId="3" applyNumberFormat="0" applyFont="1" applyFill="1" applyBorder="1" applyAlignment="1" applyProtection="0">
      <alignment vertical="bottom" wrapText="1"/>
    </xf>
    <xf numFmtId="0" fontId="0" fillId="2" borderId="4" applyNumberFormat="0" applyFont="1" applyFill="1" applyBorder="1" applyAlignment="1" applyProtection="0">
      <alignment vertical="bottom" wrapText="1"/>
    </xf>
    <xf numFmtId="0" fontId="0" fillId="2" borderId="5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 wrapText="1"/>
    </xf>
    <xf numFmtId="0" fontId="0" fillId="2" borderId="6" applyNumberFormat="0" applyFont="1" applyFill="1" applyBorder="1" applyAlignment="1" applyProtection="0">
      <alignment vertical="bottom" wrapText="1"/>
    </xf>
    <xf numFmtId="0" fontId="0" fillId="2" borderId="7" applyNumberFormat="0" applyFont="1" applyFill="1" applyBorder="1" applyAlignment="1" applyProtection="0">
      <alignment vertical="bottom" wrapText="1"/>
    </xf>
    <xf numFmtId="0" fontId="0" fillId="2" borderId="8" applyNumberFormat="0" applyFont="1" applyFill="1" applyBorder="1" applyAlignment="1" applyProtection="0">
      <alignment vertical="bottom" wrapText="1"/>
    </xf>
    <xf numFmtId="49" fontId="3" fillId="4" borderId="9" applyNumberFormat="1" applyFont="1" applyFill="1" applyBorder="1" applyAlignment="1" applyProtection="0">
      <alignment horizontal="center" vertical="center" wrapText="1"/>
    </xf>
    <xf numFmtId="0" fontId="3" fillId="4" borderId="9" applyNumberFormat="0" applyFont="1" applyFill="1" applyBorder="1" applyAlignment="1" applyProtection="0">
      <alignment horizontal="center" vertical="center" wrapText="1"/>
    </xf>
    <xf numFmtId="0" fontId="3" fillId="4" borderId="10" applyNumberFormat="0" applyFont="1" applyFill="1" applyBorder="1" applyAlignment="1" applyProtection="0">
      <alignment horizontal="center" vertical="center" wrapText="1"/>
    </xf>
    <xf numFmtId="0" fontId="4" fillId="2" borderId="11" applyNumberFormat="0" applyFont="1" applyFill="1" applyBorder="1" applyAlignment="1" applyProtection="0">
      <alignment horizontal="left" vertical="bottom"/>
    </xf>
    <xf numFmtId="0" fontId="4" fillId="2" borderId="11" applyNumberFormat="0" applyFont="1" applyFill="1" applyBorder="1" applyAlignment="1" applyProtection="0">
      <alignment horizontal="center" vertical="bottom"/>
    </xf>
    <xf numFmtId="0" fontId="4" fillId="5" borderId="12" applyNumberFormat="0" applyFont="1" applyFill="1" applyBorder="1" applyAlignment="1" applyProtection="0">
      <alignment horizontal="left" vertical="center"/>
    </xf>
    <xf numFmtId="49" fontId="5" fillId="5" borderId="13" applyNumberFormat="1" applyFont="1" applyFill="1" applyBorder="1" applyAlignment="1" applyProtection="0">
      <alignment horizontal="center" vertical="center" wrapText="1"/>
    </xf>
    <xf numFmtId="49" fontId="5" fillId="5" borderId="14" applyNumberFormat="1" applyFont="1" applyFill="1" applyBorder="1" applyAlignment="1" applyProtection="0">
      <alignment horizontal="center" vertical="center" wrapText="1"/>
    </xf>
    <xf numFmtId="49" fontId="5" fillId="5" borderId="15" applyNumberFormat="1" applyFont="1" applyFill="1" applyBorder="1" applyAlignment="1" applyProtection="0">
      <alignment horizontal="center" vertical="center" wrapText="1"/>
    </xf>
    <xf numFmtId="49" fontId="5" fillId="5" borderId="12" applyNumberFormat="1" applyFont="1" applyFill="1" applyBorder="1" applyAlignment="1" applyProtection="0">
      <alignment horizontal="center" vertical="center" wrapText="1"/>
    </xf>
    <xf numFmtId="0" fontId="0" fillId="2" borderId="16" applyNumberFormat="0" applyFont="1" applyFill="1" applyBorder="1" applyAlignment="1" applyProtection="0">
      <alignment vertical="bottom" wrapText="1"/>
    </xf>
    <xf numFmtId="0" fontId="6" fillId="4" borderId="17" applyNumberFormat="0" applyFont="1" applyFill="1" applyBorder="1" applyAlignment="1" applyProtection="0">
      <alignment horizontal="left" vertical="bottom"/>
    </xf>
    <xf numFmtId="0" fontId="4" fillId="4" borderId="17" applyNumberFormat="0" applyFont="1" applyFill="1" applyBorder="1" applyAlignment="1" applyProtection="0">
      <alignment vertical="bottom" wrapText="1"/>
    </xf>
    <xf numFmtId="4" fontId="4" fillId="4" borderId="17" applyNumberFormat="1" applyFont="1" applyFill="1" applyBorder="1" applyAlignment="1" applyProtection="0">
      <alignment vertical="bottom" wrapText="1"/>
    </xf>
    <xf numFmtId="49" fontId="4" fillId="6" borderId="17" applyNumberFormat="1" applyFont="1" applyFill="1" applyBorder="1" applyAlignment="1" applyProtection="0">
      <alignment horizontal="left" vertical="bottom" wrapText="1"/>
    </xf>
    <xf numFmtId="0" fontId="0" fillId="7" borderId="18" applyNumberFormat="0" applyFont="1" applyFill="1" applyBorder="1" applyAlignment="1" applyProtection="0">
      <alignment vertical="bottom" wrapText="1"/>
    </xf>
    <xf numFmtId="3" fontId="0" fillId="7" borderId="19" applyNumberFormat="1" applyFont="1" applyFill="1" applyBorder="1" applyAlignment="1" applyProtection="0">
      <alignment vertical="bottom" wrapText="1"/>
    </xf>
    <xf numFmtId="4" fontId="4" fillId="7" borderId="20" applyNumberFormat="1" applyFont="1" applyFill="1" applyBorder="1" applyAlignment="1" applyProtection="0">
      <alignment vertical="bottom" wrapText="1"/>
    </xf>
    <xf numFmtId="3" fontId="7" fillId="7" borderId="17" applyNumberFormat="1" applyFont="1" applyFill="1" applyBorder="1" applyAlignment="1" applyProtection="0">
      <alignment horizontal="left" vertical="top" wrapText="1"/>
    </xf>
    <xf numFmtId="4" fontId="0" fillId="2" borderId="16" applyNumberFormat="1" applyFont="1" applyFill="1" applyBorder="1" applyAlignment="1" applyProtection="0">
      <alignment vertical="bottom" wrapText="1"/>
    </xf>
    <xf numFmtId="0" fontId="8" fillId="7" borderId="17" applyNumberFormat="0" applyFont="1" applyFill="1" applyBorder="1" applyAlignment="1" applyProtection="0">
      <alignment vertical="bottom"/>
    </xf>
    <xf numFmtId="0" fontId="7" fillId="7" borderId="18" applyNumberFormat="0" applyFont="1" applyFill="1" applyBorder="1" applyAlignment="1" applyProtection="0">
      <alignment horizontal="center" vertical="bottom" wrapText="1"/>
    </xf>
    <xf numFmtId="49" fontId="9" fillId="7" borderId="17" applyNumberFormat="1" applyFont="1" applyFill="1" applyBorder="1" applyAlignment="1" applyProtection="0">
      <alignment vertical="top" wrapText="1"/>
    </xf>
    <xf numFmtId="0" fontId="7" fillId="7" borderId="18" applyNumberFormat="1" applyFont="1" applyFill="1" applyBorder="1" applyAlignment="1" applyProtection="0">
      <alignment horizontal="center" vertical="bottom" wrapText="1"/>
    </xf>
    <xf numFmtId="59" fontId="7" fillId="7" borderId="17" applyNumberFormat="1" applyFont="1" applyFill="1" applyBorder="1" applyAlignment="1" applyProtection="0">
      <alignment horizontal="left" vertical="bottom" wrapText="1"/>
    </xf>
    <xf numFmtId="49" fontId="9" fillId="7" borderId="17" applyNumberFormat="1" applyFont="1" applyFill="1" applyBorder="1" applyAlignment="1" applyProtection="0">
      <alignment vertical="bottom"/>
    </xf>
    <xf numFmtId="49" fontId="8" fillId="7" borderId="17" applyNumberFormat="1" applyFont="1" applyFill="1" applyBorder="1" applyAlignment="1" applyProtection="0">
      <alignment vertical="bottom"/>
    </xf>
    <xf numFmtId="0" fontId="9" fillId="7" borderId="17" applyNumberFormat="0" applyFont="1" applyFill="1" applyBorder="1" applyAlignment="1" applyProtection="0">
      <alignment vertical="bottom"/>
    </xf>
    <xf numFmtId="49" fontId="10" fillId="8" borderId="17" applyNumberFormat="1" applyFont="1" applyFill="1" applyBorder="1" applyAlignment="1" applyProtection="0">
      <alignment horizontal="left" vertical="bottom"/>
    </xf>
    <xf numFmtId="0" fontId="8" fillId="8" borderId="18" applyNumberFormat="0" applyFont="1" applyFill="1" applyBorder="1" applyAlignment="1" applyProtection="0">
      <alignment horizontal="left" vertical="bottom" wrapText="1"/>
    </xf>
    <xf numFmtId="4" fontId="8" fillId="8" borderId="19" applyNumberFormat="1" applyFont="1" applyFill="1" applyBorder="1" applyAlignment="1" applyProtection="0">
      <alignment horizontal="right" vertical="bottom" wrapText="1"/>
    </xf>
    <xf numFmtId="3" fontId="9" fillId="8" borderId="19" applyNumberFormat="1" applyFont="1" applyFill="1" applyBorder="1" applyAlignment="1" applyProtection="0">
      <alignment horizontal="right" vertical="bottom" wrapText="1"/>
    </xf>
    <xf numFmtId="4" fontId="10" fillId="8" borderId="20" applyNumberFormat="1" applyFont="1" applyFill="1" applyBorder="1" applyAlignment="1" applyProtection="0">
      <alignment vertical="bottom" wrapText="1"/>
    </xf>
    <xf numFmtId="4" fontId="4" fillId="8" borderId="17" applyNumberFormat="1" applyFont="1" applyFill="1" applyBorder="1" applyAlignment="1" applyProtection="0">
      <alignment horizontal="left" vertical="top" wrapText="1"/>
    </xf>
    <xf numFmtId="0" fontId="10" fillId="2" borderId="21" applyNumberFormat="0" applyFont="1" applyFill="1" applyBorder="1" applyAlignment="1" applyProtection="0">
      <alignment horizontal="left" vertical="bottom"/>
    </xf>
    <xf numFmtId="0" fontId="8" fillId="2" borderId="22" applyNumberFormat="0" applyFont="1" applyFill="1" applyBorder="1" applyAlignment="1" applyProtection="0">
      <alignment horizontal="left" vertical="bottom" wrapText="1"/>
    </xf>
    <xf numFmtId="4" fontId="8" fillId="2" borderId="23" applyNumberFormat="1" applyFont="1" applyFill="1" applyBorder="1" applyAlignment="1" applyProtection="0">
      <alignment horizontal="right" vertical="bottom" wrapText="1"/>
    </xf>
    <xf numFmtId="3" fontId="9" fillId="2" borderId="23" applyNumberFormat="1" applyFont="1" applyFill="1" applyBorder="1" applyAlignment="1" applyProtection="0">
      <alignment horizontal="right" vertical="bottom" wrapText="1"/>
    </xf>
    <xf numFmtId="4" fontId="4" fillId="2" borderId="23" applyNumberFormat="1" applyFont="1" applyFill="1" applyBorder="1" applyAlignment="1" applyProtection="0">
      <alignment vertical="bottom" wrapText="1"/>
    </xf>
    <xf numFmtId="4" fontId="4" fillId="2" borderId="24" applyNumberFormat="1" applyFont="1" applyFill="1" applyBorder="1" applyAlignment="1" applyProtection="0">
      <alignment horizontal="right" vertical="bottom" wrapText="1"/>
    </xf>
    <xf numFmtId="0" fontId="5" fillId="5" borderId="9" applyNumberFormat="0" applyFont="1" applyFill="1" applyBorder="1" applyAlignment="1" applyProtection="0">
      <alignment horizontal="left" vertical="top"/>
    </xf>
    <xf numFmtId="0" fontId="4" fillId="5" borderId="9" applyNumberFormat="0" applyFont="1" applyFill="1" applyBorder="1" applyAlignment="1" applyProtection="0">
      <alignment horizontal="center" vertical="bottom" wrapText="1"/>
    </xf>
    <xf numFmtId="4" fontId="0" fillId="2" borderId="7" applyNumberFormat="1" applyFont="1" applyFill="1" applyBorder="1" applyAlignment="1" applyProtection="0">
      <alignment vertical="bottom" wrapText="1"/>
    </xf>
    <xf numFmtId="0" fontId="11" fillId="4" borderId="12" applyNumberFormat="0" applyFont="1" applyFill="1" applyBorder="1" applyAlignment="1" applyProtection="0">
      <alignment horizontal="left" vertical="bottom"/>
    </xf>
    <xf numFmtId="0" fontId="4" fillId="4" borderId="12" applyNumberFormat="0" applyFont="1" applyFill="1" applyBorder="1" applyAlignment="1" applyProtection="0">
      <alignment horizontal="center" vertical="bottom" wrapText="1"/>
    </xf>
    <xf numFmtId="49" fontId="4" fillId="6" borderId="17" applyNumberFormat="1" applyFont="1" applyFill="1" applyBorder="1" applyAlignment="1" applyProtection="0">
      <alignment horizontal="left" vertical="top" wrapText="1"/>
    </xf>
    <xf numFmtId="3" fontId="7" fillId="7" borderId="17" applyNumberFormat="1" applyFont="1" applyFill="1" applyBorder="1" applyAlignment="1" applyProtection="0">
      <alignment horizontal="left" vertical="bottom" wrapText="1"/>
    </xf>
    <xf numFmtId="49" fontId="0" fillId="7" borderId="17" applyNumberFormat="1" applyFont="1" applyFill="1" applyBorder="1" applyAlignment="1" applyProtection="0">
      <alignment vertical="top" wrapText="1"/>
    </xf>
    <xf numFmtId="49" fontId="0" fillId="7" borderId="17" applyNumberFormat="1" applyFont="1" applyFill="1" applyBorder="1" applyAlignment="1" applyProtection="0">
      <alignment vertical="top"/>
    </xf>
    <xf numFmtId="0" fontId="0" fillId="7" borderId="17" applyNumberFormat="0" applyFont="1" applyFill="1" applyBorder="1" applyAlignment="1" applyProtection="0">
      <alignment vertical="top"/>
    </xf>
    <xf numFmtId="0" fontId="12" fillId="9" borderId="12" applyNumberFormat="0" applyFont="1" applyFill="1" applyBorder="1" applyAlignment="1" applyProtection="0">
      <alignment horizontal="left" vertical="bottom"/>
    </xf>
    <xf numFmtId="0" fontId="8" fillId="7" borderId="13" applyNumberFormat="0" applyFont="1" applyFill="1" applyBorder="1" applyAlignment="1" applyProtection="0">
      <alignment horizontal="left" vertical="bottom" wrapText="1"/>
    </xf>
    <xf numFmtId="3" fontId="8" fillId="7" borderId="14" applyNumberFormat="1" applyFont="1" applyFill="1" applyBorder="1" applyAlignment="1" applyProtection="0">
      <alignment horizontal="right" vertical="bottom" wrapText="1"/>
    </xf>
    <xf numFmtId="3" fontId="9" fillId="7" borderId="14" applyNumberFormat="1" applyFont="1" applyFill="1" applyBorder="1" applyAlignment="1" applyProtection="0">
      <alignment horizontal="right" vertical="bottom" wrapText="1"/>
    </xf>
    <xf numFmtId="4" fontId="4" fillId="7" borderId="15" applyNumberFormat="1" applyFont="1" applyFill="1" applyBorder="1" applyAlignment="1" applyProtection="0">
      <alignment vertical="bottom" wrapText="1"/>
    </xf>
    <xf numFmtId="4" fontId="4" fillId="7" borderId="12" applyNumberFormat="1" applyFont="1" applyFill="1" applyBorder="1" applyAlignment="1" applyProtection="0">
      <alignment horizontal="left" vertical="bottom" wrapText="1"/>
    </xf>
    <xf numFmtId="4" fontId="4" fillId="7" borderId="17" applyNumberFormat="1" applyFont="1" applyFill="1" applyBorder="1" applyAlignment="1" applyProtection="0">
      <alignment horizontal="left" vertical="bottom" wrapText="1"/>
    </xf>
    <xf numFmtId="0" fontId="10" fillId="7" borderId="21" applyNumberFormat="0" applyFont="1" applyFill="1" applyBorder="1" applyAlignment="1" applyProtection="0">
      <alignment horizontal="left" vertical="bottom"/>
    </xf>
    <xf numFmtId="0" fontId="7" fillId="7" borderId="25" applyNumberFormat="0" applyFont="1" applyFill="1" applyBorder="1" applyAlignment="1" applyProtection="0">
      <alignment horizontal="center" vertical="bottom" wrapText="1"/>
    </xf>
    <xf numFmtId="3" fontId="0" fillId="7" borderId="26" applyNumberFormat="1" applyFont="1" applyFill="1" applyBorder="1" applyAlignment="1" applyProtection="0">
      <alignment vertical="bottom" wrapText="1"/>
    </xf>
    <xf numFmtId="4" fontId="10" fillId="7" borderId="27" applyNumberFormat="1" applyFont="1" applyFill="1" applyBorder="1" applyAlignment="1" applyProtection="0">
      <alignment vertical="bottom" wrapText="1"/>
    </xf>
    <xf numFmtId="4" fontId="4" fillId="7" borderId="21" applyNumberFormat="1" applyFont="1" applyFill="1" applyBorder="1" applyAlignment="1" applyProtection="0">
      <alignment horizontal="left" vertical="bottom" wrapText="1"/>
    </xf>
    <xf numFmtId="0" fontId="9" fillId="7" borderId="12" applyNumberFormat="0" applyFont="1" applyFill="1" applyBorder="1" applyAlignment="1" applyProtection="0">
      <alignment vertical="bottom"/>
    </xf>
    <xf numFmtId="0" fontId="10" fillId="7" borderId="17" applyNumberFormat="0" applyFont="1" applyFill="1" applyBorder="1" applyAlignment="1" applyProtection="0">
      <alignment horizontal="left" vertical="bottom"/>
    </xf>
    <xf numFmtId="0" fontId="8" fillId="7" borderId="18" applyNumberFormat="0" applyFont="1" applyFill="1" applyBorder="1" applyAlignment="1" applyProtection="0">
      <alignment horizontal="left" vertical="bottom" wrapText="1"/>
    </xf>
    <xf numFmtId="3" fontId="8" fillId="7" borderId="19" applyNumberFormat="1" applyFont="1" applyFill="1" applyBorder="1" applyAlignment="1" applyProtection="0">
      <alignment horizontal="right" vertical="bottom" wrapText="1"/>
    </xf>
    <xf numFmtId="3" fontId="9" fillId="7" borderId="19" applyNumberFormat="1" applyFont="1" applyFill="1" applyBorder="1" applyAlignment="1" applyProtection="0">
      <alignment horizontal="right" vertical="bottom" wrapText="1"/>
    </xf>
    <xf numFmtId="4" fontId="10" fillId="7" borderId="20" applyNumberFormat="1" applyFont="1" applyFill="1" applyBorder="1" applyAlignment="1" applyProtection="0">
      <alignment vertical="bottom" wrapText="1"/>
    </xf>
    <xf numFmtId="49" fontId="5" fillId="4" borderId="17" applyNumberFormat="1" applyFont="1" applyFill="1" applyBorder="1" applyAlignment="1" applyProtection="0">
      <alignment horizontal="left" vertical="bottom"/>
    </xf>
    <xf numFmtId="0" fontId="7" fillId="4" borderId="18" applyNumberFormat="0" applyFont="1" applyFill="1" applyBorder="1" applyAlignment="1" applyProtection="0">
      <alignment vertical="bottom" wrapText="1"/>
    </xf>
    <xf numFmtId="0" fontId="7" fillId="4" borderId="19" applyNumberFormat="0" applyFont="1" applyFill="1" applyBorder="1" applyAlignment="1" applyProtection="0">
      <alignment vertical="bottom" wrapText="1"/>
    </xf>
    <xf numFmtId="4" fontId="5" fillId="4" borderId="20" applyNumberFormat="1" applyFont="1" applyFill="1" applyBorder="1" applyAlignment="1" applyProtection="0">
      <alignment vertical="bottom" wrapText="1"/>
    </xf>
    <xf numFmtId="4" fontId="4" fillId="4" borderId="17" applyNumberFormat="1" applyFont="1" applyFill="1" applyBorder="1" applyAlignment="1" applyProtection="0">
      <alignment horizontal="right" vertical="bottom" wrapText="1"/>
    </xf>
    <xf numFmtId="49" fontId="0" fillId="7" borderId="17" applyNumberFormat="1" applyFont="1" applyFill="1" applyBorder="1" applyAlignment="1" applyProtection="0">
      <alignment vertical="bottom"/>
    </xf>
    <xf numFmtId="0" fontId="0" fillId="7" borderId="18" applyNumberFormat="1" applyFont="1" applyFill="1" applyBorder="1" applyAlignment="1" applyProtection="0">
      <alignment vertical="bottom" wrapText="1"/>
    </xf>
    <xf numFmtId="49" fontId="5" fillId="4" borderId="21" applyNumberFormat="1" applyFont="1" applyFill="1" applyBorder="1" applyAlignment="1" applyProtection="0">
      <alignment horizontal="left" vertical="top"/>
    </xf>
    <xf numFmtId="4" fontId="4" fillId="4" borderId="25" applyNumberFormat="1" applyFont="1" applyFill="1" applyBorder="1" applyAlignment="1" applyProtection="0">
      <alignment horizontal="left" vertical="bottom" wrapText="1"/>
    </xf>
    <xf numFmtId="4" fontId="4" fillId="4" borderId="26" applyNumberFormat="1" applyFont="1" applyFill="1" applyBorder="1" applyAlignment="1" applyProtection="0">
      <alignment horizontal="right" vertical="bottom" wrapText="1"/>
    </xf>
    <xf numFmtId="4" fontId="5" fillId="4" borderId="27" applyNumberFormat="1" applyFont="1" applyFill="1" applyBorder="1" applyAlignment="1" applyProtection="0">
      <alignment vertical="bottom" wrapText="1"/>
    </xf>
    <xf numFmtId="4" fontId="4" fillId="4" borderId="21" applyNumberFormat="1" applyFont="1" applyFill="1" applyBorder="1" applyAlignment="1" applyProtection="0">
      <alignment horizontal="right" vertical="bottom" wrapText="1"/>
    </xf>
    <xf numFmtId="0" fontId="0" fillId="2" borderId="28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 wrapText="1"/>
    </xf>
    <xf numFmtId="0" fontId="0" fillId="2" borderId="11" applyNumberFormat="0" applyFont="1" applyFill="1" applyBorder="1" applyAlignment="1" applyProtection="0">
      <alignment vertical="bottom" wrapText="1"/>
    </xf>
    <xf numFmtId="0" fontId="0" fillId="2" borderId="28" applyNumberFormat="0" applyFont="1" applyFill="1" applyBorder="1" applyAlignment="1" applyProtection="0">
      <alignment vertical="bottom" wrapText="1"/>
    </xf>
    <xf numFmtId="49" fontId="5" fillId="10" borderId="12" applyNumberFormat="1" applyFont="1" applyFill="1" applyBorder="1" applyAlignment="1" applyProtection="0">
      <alignment horizontal="left" vertical="bottom"/>
    </xf>
    <xf numFmtId="0" fontId="0" fillId="10" borderId="13" applyNumberFormat="0" applyFont="1" applyFill="1" applyBorder="1" applyAlignment="1" applyProtection="0">
      <alignment vertical="bottom" wrapText="1"/>
    </xf>
    <xf numFmtId="0" fontId="0" fillId="10" borderId="14" applyNumberFormat="0" applyFont="1" applyFill="1" applyBorder="1" applyAlignment="1" applyProtection="0">
      <alignment vertical="bottom" wrapText="1"/>
    </xf>
    <xf numFmtId="3" fontId="0" fillId="10" borderId="14" applyNumberFormat="1" applyFont="1" applyFill="1" applyBorder="1" applyAlignment="1" applyProtection="0">
      <alignment vertical="bottom" wrapText="1"/>
    </xf>
    <xf numFmtId="4" fontId="5" fillId="10" borderId="14" applyNumberFormat="1" applyFont="1" applyFill="1" applyBorder="1" applyAlignment="1" applyProtection="0">
      <alignment horizontal="right" vertical="bottom" wrapText="1"/>
    </xf>
    <xf numFmtId="0" fontId="0" fillId="10" borderId="15" applyNumberFormat="0" applyFont="1" applyFill="1" applyBorder="1" applyAlignment="1" applyProtection="0">
      <alignment vertical="bottom" wrapText="1"/>
    </xf>
    <xf numFmtId="0" fontId="5" fillId="2" borderId="17" applyNumberFormat="0" applyFont="1" applyFill="1" applyBorder="1" applyAlignment="1" applyProtection="0">
      <alignment horizontal="left" vertical="bottom"/>
    </xf>
    <xf numFmtId="0" fontId="0" fillId="2" borderId="18" applyNumberFormat="0" applyFont="1" applyFill="1" applyBorder="1" applyAlignment="1" applyProtection="0">
      <alignment vertical="bottom" wrapText="1"/>
    </xf>
    <xf numFmtId="0" fontId="0" fillId="2" borderId="19" applyNumberFormat="0" applyFont="1" applyFill="1" applyBorder="1" applyAlignment="1" applyProtection="0">
      <alignment vertical="bottom" wrapText="1"/>
    </xf>
    <xf numFmtId="3" fontId="0" fillId="2" borderId="19" applyNumberFormat="1" applyFont="1" applyFill="1" applyBorder="1" applyAlignment="1" applyProtection="0">
      <alignment vertical="bottom" wrapText="1"/>
    </xf>
    <xf numFmtId="4" fontId="0" fillId="2" borderId="19" applyNumberFormat="1" applyFont="1" applyFill="1" applyBorder="1" applyAlignment="1" applyProtection="0">
      <alignment vertical="bottom" wrapText="1"/>
    </xf>
    <xf numFmtId="0" fontId="0" fillId="2" borderId="20" applyNumberFormat="0" applyFont="1" applyFill="1" applyBorder="1" applyAlignment="1" applyProtection="0">
      <alignment vertical="bottom" wrapText="1"/>
    </xf>
    <xf numFmtId="60" fontId="5" fillId="2" borderId="17" applyNumberFormat="1" applyFont="1" applyFill="1" applyBorder="1" applyAlignment="1" applyProtection="0">
      <alignment horizontal="left" vertical="bottom"/>
    </xf>
    <xf numFmtId="60" fontId="0" fillId="2" borderId="18" applyNumberFormat="1" applyFont="1" applyFill="1" applyBorder="1" applyAlignment="1" applyProtection="0">
      <alignment vertical="bottom" wrapText="1"/>
    </xf>
    <xf numFmtId="60" fontId="0" fillId="2" borderId="20" applyNumberFormat="1" applyFont="1" applyFill="1" applyBorder="1" applyAlignment="1" applyProtection="0">
      <alignment vertical="bottom" wrapText="1"/>
    </xf>
    <xf numFmtId="49" fontId="5" fillId="11" borderId="21" applyNumberFormat="1" applyFont="1" applyFill="1" applyBorder="1" applyAlignment="1" applyProtection="0">
      <alignment horizontal="left" vertical="bottom"/>
    </xf>
    <xf numFmtId="60" fontId="0" fillId="11" borderId="25" applyNumberFormat="1" applyFont="1" applyFill="1" applyBorder="1" applyAlignment="1" applyProtection="0">
      <alignment vertical="bottom" wrapText="1"/>
    </xf>
    <xf numFmtId="0" fontId="0" fillId="11" borderId="26" applyNumberFormat="0" applyFont="1" applyFill="1" applyBorder="1" applyAlignment="1" applyProtection="0">
      <alignment vertical="bottom" wrapText="1"/>
    </xf>
    <xf numFmtId="3" fontId="0" fillId="11" borderId="26" applyNumberFormat="1" applyFont="1" applyFill="1" applyBorder="1" applyAlignment="1" applyProtection="0">
      <alignment vertical="bottom" wrapText="1"/>
    </xf>
    <xf numFmtId="4" fontId="5" fillId="11" borderId="26" applyNumberFormat="1" applyFont="1" applyFill="1" applyBorder="1" applyAlignment="1" applyProtection="0">
      <alignment horizontal="right" vertical="bottom" wrapText="1"/>
    </xf>
    <xf numFmtId="60" fontId="7" fillId="11" borderId="27" applyNumberFormat="1" applyFont="1" applyFill="1" applyBorder="1" applyAlignment="1" applyProtection="0">
      <alignment horizontal="left" vertical="top" wrapText="1"/>
    </xf>
    <xf numFmtId="0" fontId="0" fillId="2" borderId="29" applyNumberFormat="0" applyFont="1" applyFill="1" applyBorder="1" applyAlignment="1" applyProtection="0">
      <alignment vertical="bottom"/>
    </xf>
    <xf numFmtId="49" fontId="0" fillId="2" borderId="29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 wrapText="1"/>
    </xf>
    <xf numFmtId="0" fontId="0" fillId="2" borderId="31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 wrapText="1"/>
    </xf>
    <xf numFmtId="0" fontId="0" fillId="2" borderId="32" applyNumberFormat="0" applyFont="1" applyFill="1" applyBorder="1" applyAlignment="1" applyProtection="0">
      <alignment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0000"/>
      <rgbColor rgb="ffbfbfbf"/>
      <rgbColor rgb="ffa5a5a5"/>
      <rgbColor rgb="ffbdd6ee"/>
      <rgbColor rgb="fff2f2f2"/>
      <rgbColor rgb="ff0070c0"/>
      <rgbColor rgb="ffd8d8d8"/>
      <rgbColor rgb="ff9bc2e6"/>
      <rgbColor rgb="ffcfcfcf"/>
      <rgbColor rgb="ffadaca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101"/>
  <sheetViews>
    <sheetView workbookViewId="0" showGridLines="0" defaultGridColor="1"/>
  </sheetViews>
  <sheetFormatPr defaultColWidth="9.16667" defaultRowHeight="12.75" customHeight="1" outlineLevelRow="0" outlineLevelCol="0"/>
  <cols>
    <col min="1" max="1" width="5.85156" style="1" customWidth="1"/>
    <col min="2" max="2" width="119.852" style="1" customWidth="1"/>
    <col min="3" max="5" width="12.8516" style="1" customWidth="1"/>
    <col min="6" max="6" width="16.3516" style="1" customWidth="1"/>
    <col min="7" max="7" width="59.3516" style="1" customWidth="1"/>
    <col min="8" max="8" width="17.6719" style="1" customWidth="1"/>
    <col min="9" max="9" width="9.17188" style="1" customWidth="1"/>
    <col min="10" max="16384" width="9.17188" style="1" customWidth="1"/>
  </cols>
  <sheetData>
    <row r="1" ht="18" customHeight="1">
      <c r="A1" s="2"/>
      <c r="B1" t="s" s="3">
        <v>0</v>
      </c>
      <c r="C1" s="4"/>
      <c r="D1" s="4"/>
      <c r="E1" s="4"/>
      <c r="F1" s="4"/>
      <c r="G1" s="4"/>
      <c r="H1" s="4"/>
      <c r="I1" s="5"/>
    </row>
    <row r="2" ht="14.05" customHeight="1">
      <c r="A2" s="6"/>
      <c r="B2" s="7"/>
      <c r="C2" s="8"/>
      <c r="D2" s="8"/>
      <c r="E2" s="8"/>
      <c r="F2" s="8"/>
      <c r="G2" s="8"/>
      <c r="H2" s="9"/>
      <c r="I2" s="10"/>
    </row>
    <row r="3" ht="20.25" customHeight="1">
      <c r="A3" s="11"/>
      <c r="B3" t="s" s="12">
        <v>1</v>
      </c>
      <c r="C3" s="13"/>
      <c r="D3" s="13"/>
      <c r="E3" s="13"/>
      <c r="F3" s="13"/>
      <c r="G3" s="14"/>
      <c r="H3" s="9"/>
      <c r="I3" s="10"/>
    </row>
    <row r="4" ht="14.65" customHeight="1">
      <c r="A4" s="6"/>
      <c r="B4" s="15"/>
      <c r="C4" s="16"/>
      <c r="D4" s="16"/>
      <c r="E4" s="16"/>
      <c r="F4" s="16"/>
      <c r="G4" s="16"/>
      <c r="H4" s="9"/>
      <c r="I4" s="10"/>
    </row>
    <row r="5" ht="15.75" customHeight="1">
      <c r="A5" s="11"/>
      <c r="B5" s="17"/>
      <c r="C5" t="s" s="18">
        <v>2</v>
      </c>
      <c r="D5" t="s" s="19">
        <v>3</v>
      </c>
      <c r="E5" t="s" s="19">
        <v>4</v>
      </c>
      <c r="F5" t="s" s="20">
        <v>5</v>
      </c>
      <c r="G5" t="s" s="21">
        <v>6</v>
      </c>
      <c r="H5" s="22"/>
      <c r="I5" s="10"/>
    </row>
    <row r="6" ht="19.5" customHeight="1">
      <c r="A6" s="11"/>
      <c r="B6" s="23"/>
      <c r="C6" s="24"/>
      <c r="D6" s="24"/>
      <c r="E6" s="24"/>
      <c r="F6" s="25"/>
      <c r="G6" s="24"/>
      <c r="H6" s="22"/>
      <c r="I6" s="10"/>
    </row>
    <row r="7" ht="13.65" customHeight="1">
      <c r="A7" s="11"/>
      <c r="B7" t="s" s="26">
        <v>7</v>
      </c>
      <c r="C7" s="27"/>
      <c r="D7" s="28"/>
      <c r="E7" s="28"/>
      <c r="F7" s="29">
        <f>SUM(F9:F20)</f>
        <v>946963.2</v>
      </c>
      <c r="G7" s="30"/>
      <c r="H7" s="31"/>
      <c r="I7" s="10"/>
    </row>
    <row r="8" ht="13.65" customHeight="1">
      <c r="A8" s="11"/>
      <c r="B8" s="32"/>
      <c r="C8" s="33"/>
      <c r="D8" s="28"/>
      <c r="E8" s="28"/>
      <c r="F8" s="29"/>
      <c r="G8" s="30"/>
      <c r="H8" s="22"/>
      <c r="I8" s="10"/>
    </row>
    <row r="9" ht="13.65" customHeight="1">
      <c r="A9" s="11"/>
      <c r="B9" t="s" s="34">
        <v>8</v>
      </c>
      <c r="C9" s="35">
        <v>1</v>
      </c>
      <c r="D9" s="28">
        <f>6000*7.44</f>
        <v>44640</v>
      </c>
      <c r="E9" s="28">
        <v>1</v>
      </c>
      <c r="F9" s="29">
        <f>C9*D9*E9</f>
        <v>44640</v>
      </c>
      <c r="G9" s="36"/>
      <c r="H9" s="22"/>
      <c r="I9" s="10"/>
    </row>
    <row r="10" ht="25.5" customHeight="1">
      <c r="A10" s="11"/>
      <c r="B10" t="s" s="34">
        <v>9</v>
      </c>
      <c r="C10" s="35">
        <v>1</v>
      </c>
      <c r="D10" s="28">
        <f>3750*7.44</f>
        <v>27900</v>
      </c>
      <c r="E10" s="28">
        <v>4</v>
      </c>
      <c r="F10" s="29">
        <f>C10*D10*E10</f>
        <v>111600</v>
      </c>
      <c r="G10" s="36"/>
      <c r="H10" s="22"/>
      <c r="I10" s="10"/>
    </row>
    <row r="11" ht="25.5" customHeight="1">
      <c r="A11" s="11"/>
      <c r="B11" t="s" s="34">
        <v>10</v>
      </c>
      <c r="C11" s="35">
        <v>1</v>
      </c>
      <c r="D11" s="28">
        <f>2660*7.44</f>
        <v>19790.4</v>
      </c>
      <c r="E11" s="28">
        <v>4</v>
      </c>
      <c r="F11" s="29">
        <f>C11*D11*E11</f>
        <v>79161.600000000006</v>
      </c>
      <c r="G11" s="36"/>
      <c r="H11" s="22"/>
      <c r="I11" s="10"/>
    </row>
    <row r="12" ht="13.65" customHeight="1">
      <c r="A12" s="11"/>
      <c r="B12" t="s" s="37">
        <v>11</v>
      </c>
      <c r="C12" s="35">
        <v>1</v>
      </c>
      <c r="D12" s="28">
        <f>7740*7.44</f>
        <v>57585.6</v>
      </c>
      <c r="E12" s="28">
        <v>4</v>
      </c>
      <c r="F12" s="29">
        <f>C12*D12*E12</f>
        <v>230342.4</v>
      </c>
      <c r="G12" s="36"/>
      <c r="H12" s="22"/>
      <c r="I12" s="10"/>
    </row>
    <row r="13" ht="13.65" customHeight="1">
      <c r="A13" s="11"/>
      <c r="B13" t="s" s="37">
        <v>12</v>
      </c>
      <c r="C13" s="35">
        <v>1</v>
      </c>
      <c r="D13" s="28">
        <f t="shared" si="9" ref="D13:D30">2000*7.44</f>
        <v>14880</v>
      </c>
      <c r="E13" s="28">
        <v>12</v>
      </c>
      <c r="F13" s="29">
        <f>C13*D13*E13</f>
        <v>178560</v>
      </c>
      <c r="G13" s="36"/>
      <c r="H13" s="22"/>
      <c r="I13" s="10"/>
    </row>
    <row r="14" ht="13.65" customHeight="1">
      <c r="A14" s="11"/>
      <c r="B14" t="s" s="37">
        <v>13</v>
      </c>
      <c r="C14" s="35">
        <v>1</v>
      </c>
      <c r="D14" s="28">
        <f t="shared" si="11" ref="D14:D31">1750*7.44</f>
        <v>13020</v>
      </c>
      <c r="E14" s="28">
        <v>12</v>
      </c>
      <c r="F14" s="29">
        <f>C14*D14*E14</f>
        <v>156240</v>
      </c>
      <c r="G14" s="36"/>
      <c r="H14" s="22"/>
      <c r="I14" s="10"/>
    </row>
    <row r="15" ht="13.65" customHeight="1">
      <c r="A15" s="11"/>
      <c r="B15" t="s" s="37">
        <v>14</v>
      </c>
      <c r="C15" s="35">
        <v>1</v>
      </c>
      <c r="D15" s="28">
        <f t="shared" si="13" ref="D15:D32">950*7.44</f>
        <v>7068</v>
      </c>
      <c r="E15" s="28">
        <v>12</v>
      </c>
      <c r="F15" s="29">
        <f>C15*D15*E15</f>
        <v>84816</v>
      </c>
      <c r="G15" s="36"/>
      <c r="H15" s="22"/>
      <c r="I15" s="10"/>
    </row>
    <row r="16" ht="13.65" customHeight="1">
      <c r="A16" s="11"/>
      <c r="B16" t="s" s="38">
        <v>15</v>
      </c>
      <c r="C16" s="35">
        <v>1</v>
      </c>
      <c r="D16" s="28">
        <f t="shared" si="15" ref="D16:D33">600*7.44</f>
        <v>4464</v>
      </c>
      <c r="E16" s="28">
        <v>12</v>
      </c>
      <c r="F16" s="29">
        <f>C16*D16*E16</f>
        <v>53568</v>
      </c>
      <c r="G16" s="36"/>
      <c r="H16" s="22"/>
      <c r="I16" s="10"/>
    </row>
    <row r="17" ht="13.65" customHeight="1">
      <c r="A17" s="11"/>
      <c r="B17" t="s" s="37">
        <v>16</v>
      </c>
      <c r="C17" s="35">
        <v>1</v>
      </c>
      <c r="D17" s="28">
        <f t="shared" si="17" ref="D17:D34">30*7.44</f>
        <v>223.2</v>
      </c>
      <c r="E17" s="28">
        <v>36</v>
      </c>
      <c r="F17" s="29">
        <f>C17*D17*E17</f>
        <v>8035.2</v>
      </c>
      <c r="G17" s="36"/>
      <c r="H17" s="22"/>
      <c r="I17" s="10"/>
    </row>
    <row r="18" ht="13.65" customHeight="1">
      <c r="A18" s="11"/>
      <c r="B18" s="39"/>
      <c r="C18" s="33"/>
      <c r="D18" s="28"/>
      <c r="E18" s="28"/>
      <c r="F18" s="29">
        <f>C18*D18*E18</f>
        <v>0</v>
      </c>
      <c r="G18" s="36"/>
      <c r="H18" s="22"/>
      <c r="I18" s="10"/>
    </row>
    <row r="19" ht="13.65" customHeight="1">
      <c r="A19" s="11"/>
      <c r="B19" s="39"/>
      <c r="C19" s="33"/>
      <c r="D19" s="28"/>
      <c r="E19" s="28"/>
      <c r="F19" s="29">
        <f>C19*D19*E19</f>
        <v>0</v>
      </c>
      <c r="G19" s="36"/>
      <c r="H19" s="22"/>
      <c r="I19" s="10"/>
    </row>
    <row r="20" ht="13.65" customHeight="1">
      <c r="A20" s="11"/>
      <c r="B20" s="39"/>
      <c r="C20" s="33"/>
      <c r="D20" s="28"/>
      <c r="E20" s="28"/>
      <c r="F20" s="29">
        <f>C20*D20*E20</f>
        <v>0</v>
      </c>
      <c r="G20" s="36"/>
      <c r="H20" s="22"/>
      <c r="I20" s="10"/>
    </row>
    <row r="21" ht="13.65" customHeight="1">
      <c r="A21" s="11"/>
      <c r="B21" s="39"/>
      <c r="C21" s="33"/>
      <c r="D21" s="28"/>
      <c r="E21" s="28"/>
      <c r="F21" s="29"/>
      <c r="G21" s="36"/>
      <c r="H21" s="22"/>
      <c r="I21" s="10"/>
    </row>
    <row r="22" ht="14.25" customHeight="1">
      <c r="A22" s="11"/>
      <c r="B22" t="s" s="40">
        <v>17</v>
      </c>
      <c r="C22" s="41"/>
      <c r="D22" s="42"/>
      <c r="E22" s="43"/>
      <c r="F22" s="44">
        <f>SUM(F7)</f>
        <v>946963.2</v>
      </c>
      <c r="G22" s="45"/>
      <c r="H22" s="22"/>
      <c r="I22" s="10"/>
    </row>
    <row r="23" ht="14.25" customHeight="1">
      <c r="A23" s="11"/>
      <c r="B23" s="46"/>
      <c r="C23" s="47"/>
      <c r="D23" s="48"/>
      <c r="E23" s="49"/>
      <c r="F23" s="50"/>
      <c r="G23" s="51"/>
      <c r="H23" s="22"/>
      <c r="I23" s="10"/>
    </row>
    <row r="24" ht="15.75" customHeight="1">
      <c r="A24" s="11"/>
      <c r="B24" s="52"/>
      <c r="C24" s="53"/>
      <c r="D24" s="53"/>
      <c r="E24" s="53"/>
      <c r="F24" s="53"/>
      <c r="G24" s="53"/>
      <c r="H24" s="22"/>
      <c r="I24" s="54"/>
    </row>
    <row r="25" ht="15" customHeight="1">
      <c r="A25" s="11"/>
      <c r="B25" s="55"/>
      <c r="C25" s="56"/>
      <c r="D25" s="56"/>
      <c r="E25" s="56"/>
      <c r="F25" s="56"/>
      <c r="G25" s="56"/>
      <c r="H25" s="22"/>
      <c r="I25" s="10"/>
    </row>
    <row r="26" ht="13.65" customHeight="1">
      <c r="A26" s="11"/>
      <c r="B26" t="s" s="57">
        <v>18</v>
      </c>
      <c r="C26" s="27"/>
      <c r="D26" s="28"/>
      <c r="E26" s="28"/>
      <c r="F26" s="29">
        <f>SUM(F27:F40)</f>
        <v>842654.4</v>
      </c>
      <c r="G26" s="58"/>
      <c r="H26" s="31"/>
      <c r="I26" s="10"/>
    </row>
    <row r="27" ht="13.65" customHeight="1">
      <c r="A27" s="11"/>
      <c r="B27" t="s" s="59">
        <v>19</v>
      </c>
      <c r="C27" s="35">
        <v>1</v>
      </c>
      <c r="D27" s="28">
        <f>10000*7.44</f>
        <v>74400</v>
      </c>
      <c r="E27" s="28">
        <v>2</v>
      </c>
      <c r="F27" s="29">
        <f>C27*D27*E27</f>
        <v>148800</v>
      </c>
      <c r="G27" s="58"/>
      <c r="H27" s="31"/>
      <c r="I27" s="54"/>
    </row>
    <row r="28" ht="13.65" customHeight="1">
      <c r="A28" s="11"/>
      <c r="B28" t="s" s="59">
        <v>20</v>
      </c>
      <c r="C28" s="35">
        <v>1</v>
      </c>
      <c r="D28" s="28">
        <f>5450*7.44</f>
        <v>40548</v>
      </c>
      <c r="E28" s="28">
        <v>4</v>
      </c>
      <c r="F28" s="29">
        <f>C28*D28*E28</f>
        <v>162192</v>
      </c>
      <c r="G28" s="58"/>
      <c r="H28" s="31"/>
      <c r="I28" s="54"/>
    </row>
    <row r="29" ht="13.65" customHeight="1">
      <c r="A29" s="11"/>
      <c r="B29" t="s" s="59">
        <v>21</v>
      </c>
      <c r="C29" s="35">
        <v>1</v>
      </c>
      <c r="D29" s="28">
        <f>2260*7.44</f>
        <v>16814.4</v>
      </c>
      <c r="E29" s="28">
        <v>3</v>
      </c>
      <c r="F29" s="29">
        <f>C29*D29*E29</f>
        <v>50443.2</v>
      </c>
      <c r="G29" s="58"/>
      <c r="H29" s="31"/>
      <c r="I29" s="54"/>
    </row>
    <row r="30" ht="13.65" customHeight="1">
      <c r="A30" s="11"/>
      <c r="B30" t="s" s="60">
        <v>22</v>
      </c>
      <c r="C30" s="35">
        <v>1</v>
      </c>
      <c r="D30" s="28">
        <f t="shared" si="9"/>
        <v>14880</v>
      </c>
      <c r="E30" s="28">
        <v>12</v>
      </c>
      <c r="F30" s="29">
        <f>C30*D30*E30</f>
        <v>178560</v>
      </c>
      <c r="G30" s="58"/>
      <c r="H30" s="31"/>
      <c r="I30" s="54"/>
    </row>
    <row r="31" ht="13.65" customHeight="1">
      <c r="A31" s="11"/>
      <c r="B31" t="s" s="60">
        <v>23</v>
      </c>
      <c r="C31" s="35">
        <v>1</v>
      </c>
      <c r="D31" s="28">
        <f t="shared" si="11"/>
        <v>13020</v>
      </c>
      <c r="E31" s="28">
        <v>12</v>
      </c>
      <c r="F31" s="29">
        <f>C31*D31*E31</f>
        <v>156240</v>
      </c>
      <c r="G31" s="58"/>
      <c r="H31" s="31"/>
      <c r="I31" s="54"/>
    </row>
    <row r="32" ht="13.65" customHeight="1">
      <c r="A32" s="11"/>
      <c r="B32" t="s" s="60">
        <v>24</v>
      </c>
      <c r="C32" s="35">
        <v>1</v>
      </c>
      <c r="D32" s="28">
        <f t="shared" si="13"/>
        <v>7068</v>
      </c>
      <c r="E32" s="28">
        <v>12</v>
      </c>
      <c r="F32" s="29">
        <f>C32*D32*E32</f>
        <v>84816</v>
      </c>
      <c r="G32" s="58"/>
      <c r="H32" s="31"/>
      <c r="I32" s="54"/>
    </row>
    <row r="33" ht="13.65" customHeight="1">
      <c r="A33" s="11"/>
      <c r="B33" t="s" s="60">
        <v>15</v>
      </c>
      <c r="C33" s="35">
        <v>1</v>
      </c>
      <c r="D33" s="28">
        <f t="shared" si="15"/>
        <v>4464</v>
      </c>
      <c r="E33" s="28">
        <v>12</v>
      </c>
      <c r="F33" s="29">
        <f>C33*D33*E33</f>
        <v>53568</v>
      </c>
      <c r="G33" s="58"/>
      <c r="H33" s="31"/>
      <c r="I33" s="54"/>
    </row>
    <row r="34" ht="13.65" customHeight="1">
      <c r="A34" s="11"/>
      <c r="B34" t="s" s="60">
        <v>25</v>
      </c>
      <c r="C34" s="35">
        <v>1</v>
      </c>
      <c r="D34" s="28">
        <f t="shared" si="17"/>
        <v>223.2</v>
      </c>
      <c r="E34" s="28">
        <v>36</v>
      </c>
      <c r="F34" s="29">
        <f>C34*D34*E34</f>
        <v>8035.2</v>
      </c>
      <c r="G34" s="58"/>
      <c r="H34" s="31"/>
      <c r="I34" s="54"/>
    </row>
    <row r="35" ht="13.65" customHeight="1">
      <c r="A35" s="11"/>
      <c r="B35" s="61"/>
      <c r="C35" s="33"/>
      <c r="D35" s="28"/>
      <c r="E35" s="28"/>
      <c r="F35" s="29">
        <f>C35*D35*E35</f>
        <v>0</v>
      </c>
      <c r="G35" s="58"/>
      <c r="H35" s="31"/>
      <c r="I35" s="54"/>
    </row>
    <row r="36" ht="13.65" customHeight="1">
      <c r="A36" s="11"/>
      <c r="B36" s="61"/>
      <c r="C36" s="33"/>
      <c r="D36" s="28"/>
      <c r="E36" s="28"/>
      <c r="F36" s="29">
        <f>C36*D36*E36</f>
        <v>0</v>
      </c>
      <c r="G36" s="58"/>
      <c r="H36" s="31"/>
      <c r="I36" s="54"/>
    </row>
    <row r="37" ht="13.65" customHeight="1">
      <c r="A37" s="11"/>
      <c r="B37" s="61"/>
      <c r="C37" s="33"/>
      <c r="D37" s="28"/>
      <c r="E37" s="28"/>
      <c r="F37" s="29">
        <f>C37*D37*E37</f>
        <v>0</v>
      </c>
      <c r="G37" s="58"/>
      <c r="H37" s="31"/>
      <c r="I37" s="54"/>
    </row>
    <row r="38" ht="13.65" customHeight="1">
      <c r="A38" s="11"/>
      <c r="B38" s="61"/>
      <c r="C38" s="33"/>
      <c r="D38" s="28"/>
      <c r="E38" s="28"/>
      <c r="F38" s="29">
        <f>C38*D38*E38</f>
        <v>0</v>
      </c>
      <c r="G38" s="58"/>
      <c r="H38" s="22"/>
      <c r="I38" s="10"/>
    </row>
    <row r="39" ht="13.65" customHeight="1">
      <c r="A39" s="11"/>
      <c r="B39" s="61"/>
      <c r="C39" s="33"/>
      <c r="D39" s="28"/>
      <c r="E39" s="28"/>
      <c r="F39" s="29"/>
      <c r="G39" s="58"/>
      <c r="H39" s="22"/>
      <c r="I39" s="10"/>
    </row>
    <row r="40" ht="13.65" customHeight="1">
      <c r="A40" s="11"/>
      <c r="B40" s="61"/>
      <c r="C40" s="33"/>
      <c r="D40" s="28"/>
      <c r="E40" s="28"/>
      <c r="F40" s="29"/>
      <c r="G40" s="58"/>
      <c r="H40" s="22"/>
      <c r="I40" s="10"/>
    </row>
    <row r="41" ht="14.25" customHeight="1">
      <c r="A41" s="11"/>
      <c r="B41" t="s" s="40">
        <v>26</v>
      </c>
      <c r="C41" s="41"/>
      <c r="D41" s="42"/>
      <c r="E41" s="43"/>
      <c r="F41" s="44">
        <f>SUM(F26)</f>
        <v>842654.4</v>
      </c>
      <c r="G41" s="45"/>
      <c r="H41" s="22"/>
      <c r="I41" s="10"/>
    </row>
    <row r="42" ht="14.25" customHeight="1">
      <c r="A42" s="11"/>
      <c r="B42" s="46"/>
      <c r="C42" s="47"/>
      <c r="D42" s="48"/>
      <c r="E42" s="49"/>
      <c r="F42" s="50"/>
      <c r="G42" s="51"/>
      <c r="H42" s="22"/>
      <c r="I42" s="10"/>
    </row>
    <row r="43" ht="15.75" customHeight="1">
      <c r="A43" s="11"/>
      <c r="B43" s="52"/>
      <c r="C43" s="53"/>
      <c r="D43" s="53"/>
      <c r="E43" s="53"/>
      <c r="F43" s="53"/>
      <c r="G43" s="53"/>
      <c r="H43" s="22"/>
      <c r="I43" s="10"/>
    </row>
    <row r="44" ht="14.25" customHeight="1">
      <c r="A44" s="11"/>
      <c r="B44" s="62"/>
      <c r="C44" s="63"/>
      <c r="D44" s="64"/>
      <c r="E44" s="65"/>
      <c r="F44" s="66">
        <f>SUM(F45:F62)</f>
        <v>0</v>
      </c>
      <c r="G44" s="67"/>
      <c r="H44" s="22"/>
      <c r="I44" s="10"/>
    </row>
    <row r="45" ht="13.65" customHeight="1">
      <c r="A45" s="11"/>
      <c r="B45" s="39"/>
      <c r="C45" s="33"/>
      <c r="D45" s="28"/>
      <c r="E45" s="28"/>
      <c r="F45" s="29">
        <f>C45*D45*E45</f>
        <v>0</v>
      </c>
      <c r="G45" s="68"/>
      <c r="H45" s="22"/>
      <c r="I45" s="10"/>
    </row>
    <row r="46" ht="13.65" customHeight="1">
      <c r="A46" s="11"/>
      <c r="B46" s="39"/>
      <c r="C46" s="33"/>
      <c r="D46" s="28"/>
      <c r="E46" s="28"/>
      <c r="F46" s="29">
        <f>C46*D46*E46</f>
        <v>0</v>
      </c>
      <c r="G46" s="68"/>
      <c r="H46" s="22"/>
      <c r="I46" s="10"/>
    </row>
    <row r="47" ht="13.65" customHeight="1">
      <c r="A47" s="11"/>
      <c r="B47" s="39"/>
      <c r="C47" s="33"/>
      <c r="D47" s="28"/>
      <c r="E47" s="28"/>
      <c r="F47" s="29">
        <f>C47*D47*E47</f>
        <v>0</v>
      </c>
      <c r="G47" s="68"/>
      <c r="H47" s="22"/>
      <c r="I47" s="10"/>
    </row>
    <row r="48" ht="13.65" customHeight="1">
      <c r="A48" s="11"/>
      <c r="B48" s="39"/>
      <c r="C48" s="33"/>
      <c r="D48" s="28"/>
      <c r="E48" s="28"/>
      <c r="F48" s="29">
        <f>C48*D48*E48</f>
        <v>0</v>
      </c>
      <c r="G48" s="68"/>
      <c r="H48" s="22"/>
      <c r="I48" s="10"/>
    </row>
    <row r="49" ht="13.65" customHeight="1">
      <c r="A49" s="11"/>
      <c r="B49" s="39"/>
      <c r="C49" s="33"/>
      <c r="D49" s="28"/>
      <c r="E49" s="28"/>
      <c r="F49" s="29">
        <f>C49*D49*E49</f>
        <v>0</v>
      </c>
      <c r="G49" s="68"/>
      <c r="H49" s="22"/>
      <c r="I49" s="10"/>
    </row>
    <row r="50" ht="13.65" customHeight="1">
      <c r="A50" s="11"/>
      <c r="B50" s="39"/>
      <c r="C50" s="33"/>
      <c r="D50" s="28"/>
      <c r="E50" s="28"/>
      <c r="F50" s="29">
        <f>C50*D50*E50</f>
        <v>0</v>
      </c>
      <c r="G50" s="68"/>
      <c r="H50" s="22"/>
      <c r="I50" s="10"/>
    </row>
    <row r="51" ht="13.65" customHeight="1">
      <c r="A51" s="11"/>
      <c r="B51" s="39"/>
      <c r="C51" s="33"/>
      <c r="D51" s="28"/>
      <c r="E51" s="28"/>
      <c r="F51" s="29">
        <f>C51*D51*E51</f>
        <v>0</v>
      </c>
      <c r="G51" s="68"/>
      <c r="H51" s="22"/>
      <c r="I51" s="10"/>
    </row>
    <row r="52" ht="13.65" customHeight="1">
      <c r="A52" s="11"/>
      <c r="B52" s="39"/>
      <c r="C52" s="33"/>
      <c r="D52" s="28"/>
      <c r="E52" s="28"/>
      <c r="F52" s="29">
        <f>C52*D52*E52</f>
        <v>0</v>
      </c>
      <c r="G52" s="68"/>
      <c r="H52" s="22"/>
      <c r="I52" s="10"/>
    </row>
    <row r="53" ht="13.65" customHeight="1">
      <c r="A53" s="11"/>
      <c r="B53" s="39"/>
      <c r="C53" s="33"/>
      <c r="D53" s="28"/>
      <c r="E53" s="28"/>
      <c r="F53" s="29">
        <f>C53*D53*E53</f>
        <v>0</v>
      </c>
      <c r="G53" s="68"/>
      <c r="H53" s="22"/>
      <c r="I53" s="10"/>
    </row>
    <row r="54" ht="13.65" customHeight="1">
      <c r="A54" s="11"/>
      <c r="B54" s="39"/>
      <c r="C54" s="33"/>
      <c r="D54" s="28"/>
      <c r="E54" s="28"/>
      <c r="F54" s="29">
        <f>C54*D54*E54</f>
        <v>0</v>
      </c>
      <c r="G54" s="68"/>
      <c r="H54" s="22"/>
      <c r="I54" s="10"/>
    </row>
    <row r="55" ht="13.65" customHeight="1">
      <c r="A55" s="11"/>
      <c r="B55" s="39"/>
      <c r="C55" s="33"/>
      <c r="D55" s="28"/>
      <c r="E55" s="28"/>
      <c r="F55" s="29">
        <f>C55*D55*E55</f>
        <v>0</v>
      </c>
      <c r="G55" s="68"/>
      <c r="H55" s="22"/>
      <c r="I55" s="10"/>
    </row>
    <row r="56" ht="13.65" customHeight="1">
      <c r="A56" s="11"/>
      <c r="B56" s="39"/>
      <c r="C56" s="33"/>
      <c r="D56" s="28"/>
      <c r="E56" s="28"/>
      <c r="F56" s="29">
        <f>C56*D56*E56</f>
        <v>0</v>
      </c>
      <c r="G56" s="68"/>
      <c r="H56" s="22"/>
      <c r="I56" s="10"/>
    </row>
    <row r="57" ht="13.65" customHeight="1">
      <c r="A57" s="11"/>
      <c r="B57" s="39"/>
      <c r="C57" s="33"/>
      <c r="D57" s="28"/>
      <c r="E57" s="28"/>
      <c r="F57" s="29">
        <f>C57*D57*E57</f>
        <v>0</v>
      </c>
      <c r="G57" s="68"/>
      <c r="H57" s="22"/>
      <c r="I57" s="10"/>
    </row>
    <row r="58" ht="13.65" customHeight="1">
      <c r="A58" s="11"/>
      <c r="B58" s="39"/>
      <c r="C58" s="33"/>
      <c r="D58" s="28"/>
      <c r="E58" s="28"/>
      <c r="F58" s="29">
        <f>C58*D58*E58</f>
        <v>0</v>
      </c>
      <c r="G58" s="68"/>
      <c r="H58" s="22"/>
      <c r="I58" s="10"/>
    </row>
    <row r="59" ht="13.65" customHeight="1">
      <c r="A59" s="11"/>
      <c r="B59" s="39"/>
      <c r="C59" s="33"/>
      <c r="D59" s="28"/>
      <c r="E59" s="28"/>
      <c r="F59" s="29">
        <f>C59*D59*E59</f>
        <v>0</v>
      </c>
      <c r="G59" s="68"/>
      <c r="H59" s="22"/>
      <c r="I59" s="10"/>
    </row>
    <row r="60" ht="13.65" customHeight="1">
      <c r="A60" s="11"/>
      <c r="B60" s="39"/>
      <c r="C60" s="33"/>
      <c r="D60" s="28"/>
      <c r="E60" s="28"/>
      <c r="F60" s="29">
        <f>C60*D60*E60</f>
        <v>0</v>
      </c>
      <c r="G60" s="68"/>
      <c r="H60" s="22"/>
      <c r="I60" s="10"/>
    </row>
    <row r="61" ht="13.65" customHeight="1">
      <c r="A61" s="11"/>
      <c r="B61" s="39"/>
      <c r="C61" s="33"/>
      <c r="D61" s="28"/>
      <c r="E61" s="28"/>
      <c r="F61" s="29"/>
      <c r="G61" s="68"/>
      <c r="H61" s="22"/>
      <c r="I61" s="10"/>
    </row>
    <row r="62" ht="13.65" customHeight="1">
      <c r="A62" s="11"/>
      <c r="B62" s="39"/>
      <c r="C62" s="33"/>
      <c r="D62" s="28"/>
      <c r="E62" s="28"/>
      <c r="F62" s="29"/>
      <c r="G62" s="68"/>
      <c r="H62" s="22"/>
      <c r="I62" s="10"/>
    </row>
    <row r="63" ht="14.25" customHeight="1">
      <c r="A63" s="11"/>
      <c r="B63" t="s" s="40">
        <v>17</v>
      </c>
      <c r="C63" s="41"/>
      <c r="D63" s="42"/>
      <c r="E63" s="43"/>
      <c r="F63" s="44">
        <f>SUM(F44)</f>
        <v>0</v>
      </c>
      <c r="G63" s="45"/>
      <c r="H63" s="22"/>
      <c r="I63" s="10"/>
    </row>
    <row r="64" ht="14.25" customHeight="1">
      <c r="A64" s="11"/>
      <c r="B64" s="69"/>
      <c r="C64" s="70"/>
      <c r="D64" s="71"/>
      <c r="E64" s="71"/>
      <c r="F64" s="72"/>
      <c r="G64" s="73"/>
      <c r="H64" s="22"/>
      <c r="I64" s="10"/>
    </row>
    <row r="65" ht="15.75" customHeight="1">
      <c r="A65" s="11"/>
      <c r="B65" s="52"/>
      <c r="C65" s="53"/>
      <c r="D65" s="53"/>
      <c r="E65" s="53"/>
      <c r="F65" s="53"/>
      <c r="G65" s="53"/>
      <c r="H65" s="22"/>
      <c r="I65" s="10"/>
    </row>
    <row r="66" ht="14.15" customHeight="1">
      <c r="A66" s="11"/>
      <c r="B66" s="74"/>
      <c r="C66" s="63"/>
      <c r="D66" s="64"/>
      <c r="E66" s="65"/>
      <c r="F66" s="66">
        <f>SUM(F67:F80)</f>
        <v>0</v>
      </c>
      <c r="G66" s="67"/>
      <c r="H66" s="22"/>
      <c r="I66" s="10"/>
    </row>
    <row r="67" ht="13.65" customHeight="1">
      <c r="A67" s="11"/>
      <c r="B67" s="39"/>
      <c r="C67" s="33"/>
      <c r="D67" s="28"/>
      <c r="E67" s="28"/>
      <c r="F67" s="29">
        <f>C67*D67*E67</f>
        <v>0</v>
      </c>
      <c r="G67" s="68"/>
      <c r="H67" s="22"/>
      <c r="I67" s="10"/>
    </row>
    <row r="68" ht="13.65" customHeight="1">
      <c r="A68" s="11"/>
      <c r="B68" s="39"/>
      <c r="C68" s="33"/>
      <c r="D68" s="28"/>
      <c r="E68" s="28"/>
      <c r="F68" s="29">
        <f>C68*D68*E68</f>
        <v>0</v>
      </c>
      <c r="G68" s="68"/>
      <c r="H68" s="22"/>
      <c r="I68" s="10"/>
    </row>
    <row r="69" ht="13.65" customHeight="1">
      <c r="A69" s="11"/>
      <c r="B69" s="39"/>
      <c r="C69" s="33"/>
      <c r="D69" s="28"/>
      <c r="E69" s="28"/>
      <c r="F69" s="29">
        <f>C69*D69*E69</f>
        <v>0</v>
      </c>
      <c r="G69" s="68"/>
      <c r="H69" s="22"/>
      <c r="I69" s="10"/>
    </row>
    <row r="70" ht="13.65" customHeight="1">
      <c r="A70" s="11"/>
      <c r="B70" s="39"/>
      <c r="C70" s="33"/>
      <c r="D70" s="28"/>
      <c r="E70" s="28"/>
      <c r="F70" s="29">
        <f>C70*D70*E70</f>
        <v>0</v>
      </c>
      <c r="G70" s="68"/>
      <c r="H70" s="22"/>
      <c r="I70" s="10"/>
    </row>
    <row r="71" ht="13.65" customHeight="1">
      <c r="A71" s="11"/>
      <c r="B71" s="39"/>
      <c r="C71" s="33"/>
      <c r="D71" s="28"/>
      <c r="E71" s="28"/>
      <c r="F71" s="29">
        <f>C71*D71*E71</f>
        <v>0</v>
      </c>
      <c r="G71" s="68"/>
      <c r="H71" s="22"/>
      <c r="I71" s="10"/>
    </row>
    <row r="72" ht="13.65" customHeight="1">
      <c r="A72" s="11"/>
      <c r="B72" s="39"/>
      <c r="C72" s="33"/>
      <c r="D72" s="28"/>
      <c r="E72" s="28"/>
      <c r="F72" s="29">
        <f>C72*D72*E72</f>
        <v>0</v>
      </c>
      <c r="G72" s="68"/>
      <c r="H72" s="22"/>
      <c r="I72" s="10"/>
    </row>
    <row r="73" ht="13.65" customHeight="1">
      <c r="A73" s="11"/>
      <c r="B73" s="39"/>
      <c r="C73" s="33"/>
      <c r="D73" s="28"/>
      <c r="E73" s="28"/>
      <c r="F73" s="29">
        <f>C73*D73*E73</f>
        <v>0</v>
      </c>
      <c r="G73" s="68"/>
      <c r="H73" s="22"/>
      <c r="I73" s="10"/>
    </row>
    <row r="74" ht="13.65" customHeight="1">
      <c r="A74" s="11"/>
      <c r="B74" s="39"/>
      <c r="C74" s="33"/>
      <c r="D74" s="28"/>
      <c r="E74" s="28"/>
      <c r="F74" s="29">
        <f>C74*D74*E74</f>
        <v>0</v>
      </c>
      <c r="G74" s="68"/>
      <c r="H74" s="22"/>
      <c r="I74" s="10"/>
    </row>
    <row r="75" ht="13.65" customHeight="1">
      <c r="A75" s="11"/>
      <c r="B75" s="39"/>
      <c r="C75" s="33"/>
      <c r="D75" s="28"/>
      <c r="E75" s="28"/>
      <c r="F75" s="29">
        <f>C75*D75*E75</f>
        <v>0</v>
      </c>
      <c r="G75" s="68"/>
      <c r="H75" s="22"/>
      <c r="I75" s="10"/>
    </row>
    <row r="76" ht="13.65" customHeight="1">
      <c r="A76" s="11"/>
      <c r="B76" s="39"/>
      <c r="C76" s="33"/>
      <c r="D76" s="28"/>
      <c r="E76" s="28"/>
      <c r="F76" s="29">
        <f>C76*D76*E76</f>
        <v>0</v>
      </c>
      <c r="G76" s="68"/>
      <c r="H76" s="22"/>
      <c r="I76" s="10"/>
    </row>
    <row r="77" ht="13.65" customHeight="1">
      <c r="A77" s="11"/>
      <c r="B77" s="39"/>
      <c r="C77" s="33"/>
      <c r="D77" s="28"/>
      <c r="E77" s="28"/>
      <c r="F77" s="29">
        <f>C77*D77*E77</f>
        <v>0</v>
      </c>
      <c r="G77" s="68"/>
      <c r="H77" s="22"/>
      <c r="I77" s="10"/>
    </row>
    <row r="78" ht="13.65" customHeight="1">
      <c r="A78" s="11"/>
      <c r="B78" s="39"/>
      <c r="C78" s="33"/>
      <c r="D78" s="28"/>
      <c r="E78" s="28"/>
      <c r="F78" s="29">
        <f>C78*D78*E78</f>
        <v>0</v>
      </c>
      <c r="G78" s="68"/>
      <c r="H78" s="22"/>
      <c r="I78" s="10"/>
    </row>
    <row r="79" ht="13.65" customHeight="1">
      <c r="A79" s="11"/>
      <c r="B79" s="39"/>
      <c r="C79" s="33"/>
      <c r="D79" s="28"/>
      <c r="E79" s="28"/>
      <c r="F79" s="29">
        <f>C79*D79*E79</f>
        <v>0</v>
      </c>
      <c r="G79" s="68"/>
      <c r="H79" s="22"/>
      <c r="I79" s="10"/>
    </row>
    <row r="80" ht="13.65" customHeight="1">
      <c r="A80" s="11"/>
      <c r="B80" s="39"/>
      <c r="C80" s="33"/>
      <c r="D80" s="28"/>
      <c r="E80" s="28"/>
      <c r="F80" s="29">
        <f>C80*D80*E80</f>
        <v>0</v>
      </c>
      <c r="G80" s="68"/>
      <c r="H80" s="22"/>
      <c r="I80" s="10"/>
    </row>
    <row r="81" ht="14.25" customHeight="1">
      <c r="A81" s="11"/>
      <c r="B81" s="75"/>
      <c r="C81" s="76"/>
      <c r="D81" s="77"/>
      <c r="E81" s="78"/>
      <c r="F81" s="79"/>
      <c r="G81" s="68"/>
      <c r="H81" s="22"/>
      <c r="I81" s="10"/>
    </row>
    <row r="82" ht="14.25" customHeight="1">
      <c r="A82" s="11"/>
      <c r="B82" t="s" s="40">
        <v>26</v>
      </c>
      <c r="C82" s="41"/>
      <c r="D82" s="42"/>
      <c r="E82" s="43"/>
      <c r="F82" s="44">
        <f>SUM(F66)</f>
        <v>0</v>
      </c>
      <c r="G82" s="45"/>
      <c r="H82" s="22"/>
      <c r="I82" s="10"/>
    </row>
    <row r="83" ht="14.25" customHeight="1">
      <c r="A83" s="11"/>
      <c r="B83" s="75"/>
      <c r="C83" s="33"/>
      <c r="D83" s="28"/>
      <c r="E83" s="28"/>
      <c r="F83" s="79"/>
      <c r="G83" s="68"/>
      <c r="H83" s="22"/>
      <c r="I83" s="10"/>
    </row>
    <row r="84" ht="16.5" customHeight="1">
      <c r="A84" s="11"/>
      <c r="B84" t="s" s="80">
        <v>27</v>
      </c>
      <c r="C84" s="81"/>
      <c r="D84" s="82"/>
      <c r="E84" s="82"/>
      <c r="F84" s="83">
        <f>SUM(F22,F41,F63,F82)</f>
        <v>1789617.6</v>
      </c>
      <c r="G84" s="84"/>
      <c r="H84" s="22"/>
      <c r="I84" s="10"/>
    </row>
    <row r="85" ht="13.65" customHeight="1">
      <c r="A85" s="11"/>
      <c r="B85" t="s" s="85">
        <v>28</v>
      </c>
      <c r="C85" s="86">
        <v>1</v>
      </c>
      <c r="D85" s="28">
        <v>85000</v>
      </c>
      <c r="E85" s="28">
        <v>1</v>
      </c>
      <c r="F85" s="29">
        <v>85000</v>
      </c>
      <c r="G85" s="30"/>
      <c r="H85" s="22"/>
      <c r="I85" s="10"/>
    </row>
    <row r="86" ht="16.5" customHeight="1">
      <c r="A86" s="11"/>
      <c r="B86" t="s" s="87">
        <v>29</v>
      </c>
      <c r="C86" s="88"/>
      <c r="D86" s="89"/>
      <c r="E86" s="89"/>
      <c r="F86" s="90">
        <f>SUM(F85+F84)</f>
        <v>1874617.6</v>
      </c>
      <c r="G86" s="91"/>
      <c r="H86" s="22"/>
      <c r="I86" s="10"/>
    </row>
    <row r="87" ht="13.5" customHeight="1">
      <c r="A87" s="6"/>
      <c r="B87" s="92"/>
      <c r="C87" s="93"/>
      <c r="D87" s="94"/>
      <c r="E87" s="94"/>
      <c r="F87" s="94"/>
      <c r="G87" s="95"/>
      <c r="H87" s="22"/>
      <c r="I87" s="10"/>
    </row>
    <row r="88" ht="15.75" customHeight="1">
      <c r="A88" s="11"/>
      <c r="B88" t="s" s="96">
        <v>30</v>
      </c>
      <c r="C88" s="97"/>
      <c r="D88" s="98"/>
      <c r="E88" s="99"/>
      <c r="F88" s="100">
        <f>F86</f>
        <v>1874617.6</v>
      </c>
      <c r="G88" s="101"/>
      <c r="H88" s="22"/>
      <c r="I88" s="10"/>
    </row>
    <row r="89" ht="15.75" customHeight="1">
      <c r="A89" s="11"/>
      <c r="B89" s="102"/>
      <c r="C89" s="103"/>
      <c r="D89" s="104"/>
      <c r="E89" s="105"/>
      <c r="F89" s="106"/>
      <c r="G89" s="107"/>
      <c r="H89" s="22"/>
      <c r="I89" s="10"/>
    </row>
    <row r="90" ht="15.75" customHeight="1">
      <c r="A90" s="11"/>
      <c r="B90" s="102"/>
      <c r="C90" s="103"/>
      <c r="D90" s="104"/>
      <c r="E90" s="105"/>
      <c r="F90" s="106"/>
      <c r="G90" s="107"/>
      <c r="H90" s="22"/>
      <c r="I90" s="10"/>
    </row>
    <row r="91" ht="15.75" customHeight="1">
      <c r="A91" s="11"/>
      <c r="B91" s="108"/>
      <c r="C91" s="109"/>
      <c r="D91" s="104"/>
      <c r="E91" s="105"/>
      <c r="F91" s="106"/>
      <c r="G91" s="110"/>
      <c r="H91" s="22"/>
      <c r="I91" s="10"/>
    </row>
    <row r="92" ht="15.75" customHeight="1">
      <c r="A92" s="11"/>
      <c r="B92" t="s" s="111">
        <v>31</v>
      </c>
      <c r="C92" s="112"/>
      <c r="D92" s="113"/>
      <c r="E92" s="114"/>
      <c r="F92" s="115">
        <f>F88</f>
        <v>1874617.6</v>
      </c>
      <c r="G92" s="116"/>
      <c r="H92" s="22"/>
      <c r="I92" s="10"/>
    </row>
    <row r="93" ht="15" customHeight="1">
      <c r="A93" s="6"/>
      <c r="B93" s="117"/>
      <c r="C93" s="117"/>
      <c r="D93" s="117"/>
      <c r="E93" s="117"/>
      <c r="F93" t="s" s="118">
        <v>32</v>
      </c>
      <c r="G93" s="117"/>
      <c r="H93" s="9"/>
      <c r="I93" s="10"/>
    </row>
    <row r="94" ht="15" customHeight="1">
      <c r="A94" s="6"/>
      <c r="B94" s="119"/>
      <c r="C94" s="119"/>
      <c r="D94" s="119"/>
      <c r="E94" s="119"/>
      <c r="F94" s="119"/>
      <c r="G94" s="119"/>
      <c r="H94" s="9"/>
      <c r="I94" s="10"/>
    </row>
    <row r="95" ht="15" customHeight="1">
      <c r="A95" s="6"/>
      <c r="B95" s="119"/>
      <c r="C95" s="119"/>
      <c r="D95" s="119"/>
      <c r="E95" s="119"/>
      <c r="F95" s="119"/>
      <c r="G95" s="119"/>
      <c r="H95" s="9"/>
      <c r="I95" s="10"/>
    </row>
    <row r="96" ht="15" customHeight="1">
      <c r="A96" s="6"/>
      <c r="B96" s="119"/>
      <c r="C96" s="119"/>
      <c r="D96" s="119"/>
      <c r="E96" s="119"/>
      <c r="F96" s="119"/>
      <c r="G96" s="119"/>
      <c r="H96" s="9"/>
      <c r="I96" s="10"/>
    </row>
    <row r="97" ht="15" customHeight="1">
      <c r="A97" s="6"/>
      <c r="B97" s="119"/>
      <c r="C97" s="119"/>
      <c r="D97" s="119"/>
      <c r="E97" s="119"/>
      <c r="F97" s="119"/>
      <c r="G97" s="119"/>
      <c r="H97" s="9"/>
      <c r="I97" s="10"/>
    </row>
    <row r="98" ht="15" customHeight="1">
      <c r="A98" s="6"/>
      <c r="B98" s="119"/>
      <c r="C98" s="119"/>
      <c r="D98" s="119"/>
      <c r="E98" s="119"/>
      <c r="F98" s="119"/>
      <c r="G98" s="119"/>
      <c r="H98" s="9"/>
      <c r="I98" s="10"/>
    </row>
    <row r="99" ht="15" customHeight="1">
      <c r="A99" s="6"/>
      <c r="B99" s="119"/>
      <c r="C99" s="119"/>
      <c r="D99" s="119"/>
      <c r="E99" s="119"/>
      <c r="F99" s="119"/>
      <c r="G99" s="119"/>
      <c r="H99" s="9"/>
      <c r="I99" s="10"/>
    </row>
    <row r="100" ht="15" customHeight="1">
      <c r="A100" s="6"/>
      <c r="B100" s="119"/>
      <c r="C100" s="119"/>
      <c r="D100" s="119"/>
      <c r="E100" s="119"/>
      <c r="F100" s="119"/>
      <c r="G100" s="119"/>
      <c r="H100" s="9"/>
      <c r="I100" s="10"/>
    </row>
    <row r="101" ht="15" customHeight="1">
      <c r="A101" s="120"/>
      <c r="B101" s="121"/>
      <c r="C101" s="121"/>
      <c r="D101" s="121"/>
      <c r="E101" s="121"/>
      <c r="F101" s="121"/>
      <c r="G101" s="121"/>
      <c r="H101" s="122"/>
      <c r="I101" s="123"/>
    </row>
  </sheetData>
  <mergeCells count="6">
    <mergeCell ref="B3:G3"/>
    <mergeCell ref="C4:F4"/>
    <mergeCell ref="C43:G43"/>
    <mergeCell ref="C65:G65"/>
    <mergeCell ref="C24:G24"/>
    <mergeCell ref="C25:G25"/>
  </mergeCells>
  <pageMargins left="0.7" right="0.7" top="1" bottom="0.75" header="0.3" footer="0.3"/>
  <pageSetup firstPageNumber="1" fitToHeight="1" fitToWidth="1" scale="71" useFirstPageNumber="0" orientation="landscape" pageOrder="downThenOver"/>
  <headerFooter>
    <oddFooter>&amp;C&amp;"Calibri,Regular"&amp;11&amp;K000000Page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